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拟聘用名单" sheetId="1" r:id="rId1"/>
  </sheets>
  <definedNames>
    <definedName name="_xlnm._FilterDatabase" localSheetId="0" hidden="1">拟聘用名单!$B$3:$F$82</definedName>
    <definedName name="_xlnm.Print_Titles" localSheetId="0">拟聘用名单!$2:$3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<sst xmlns="http://schemas.openxmlformats.org/spreadsheetml/2006/main" count="166" uniqueCount="17">
  <si>
    <t>附件：</t>
  </si>
  <si>
    <t>2025年南阳市宛城区公开招聘学科优秀骨干教师拟聘用人员名单</t>
  </si>
  <si>
    <t>序号</t>
  </si>
  <si>
    <t>准考证号</t>
  </si>
  <si>
    <t>岗位代码</t>
  </si>
  <si>
    <t>岗位名称</t>
  </si>
  <si>
    <t>招聘单位</t>
  </si>
  <si>
    <t>姓名</t>
  </si>
  <si>
    <t>语文</t>
  </si>
  <si>
    <t>高中</t>
  </si>
  <si>
    <t>数学</t>
  </si>
  <si>
    <t>英语</t>
  </si>
  <si>
    <t>物理</t>
  </si>
  <si>
    <t>化学</t>
  </si>
  <si>
    <t>政治</t>
  </si>
  <si>
    <t>初中</t>
  </si>
  <si>
    <t>历史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</si>
</sst>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2"/>
      <color theme="1"/>
      <name val="方正公文小标宋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zoomScaleSheetLayoutView="60" workbookViewId="0">
      <selection activeCell="G11" sqref="G11"/>
    </sheetView>
  </sheetViews>
  <sheetFormatPr defaultColWidth="9" defaultRowHeight="13.5" outlineLevelCol="5"/>
  <cols>
    <col min="2" max="2" width="18.5" customWidth="1"/>
    <col min="3" max="6" width="14.25" customWidth="1"/>
  </cols>
  <sheetData>
    <row r="1" ht="24" customHeight="1" spans="1:6">
      <c r="A1" s="1" t="s">
        <v>0</v>
      </c>
    </row>
    <row r="2" ht="65" customHeight="1" spans="1:6">
      <c r="A2" s="2" t="s">
        <v>1</v>
      </c>
      <c r="B2" s="2"/>
      <c r="C2" s="2"/>
      <c r="D2" s="2"/>
      <c r="E2" s="2"/>
      <c r="F2" s="2"/>
    </row>
    <row r="3" ht="40.5" customHeight="1" spans="1:6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40.5" customHeight="1" spans="1:6">
      <c r="A4" s="3">
        <v>1</v>
      </c>
      <c r="B4" s="5">
        <v>10010100112</v>
      </c>
      <c r="C4" s="6" t="str">
        <f>"1001"</f>
        <v>1001</v>
      </c>
      <c r="D4" s="6" t="s">
        <v>8</v>
      </c>
      <c r="E4" s="6" t="s">
        <v>9</v>
      </c>
      <c r="F4" s="6" t="str">
        <f>"李端阳"</f>
        <v>李端阳</v>
      </c>
    </row>
    <row r="5" ht="40.5" customHeight="1" spans="1:6">
      <c r="A5" s="3">
        <v>2</v>
      </c>
      <c r="B5" s="5">
        <v>10010100102</v>
      </c>
      <c r="C5" s="6" t="str">
        <f>"1001"</f>
        <v>1001</v>
      </c>
      <c r="D5" s="6" t="s">
        <v>8</v>
      </c>
      <c r="E5" s="6" t="s">
        <v>9</v>
      </c>
      <c r="F5" s="6" t="str">
        <f>"张文杰"</f>
        <v>张文杰</v>
      </c>
    </row>
    <row r="6" ht="40.5" customHeight="1" spans="1:6">
      <c r="A6" s="3">
        <v>3</v>
      </c>
      <c r="B6" s="5">
        <v>10010100111</v>
      </c>
      <c r="C6" s="6" t="str">
        <f>"1001"</f>
        <v>1001</v>
      </c>
      <c r="D6" s="6" t="s">
        <v>8</v>
      </c>
      <c r="E6" s="6" t="s">
        <v>9</v>
      </c>
      <c r="F6" s="6" t="str">
        <f>"张赛"</f>
        <v>张赛</v>
      </c>
    </row>
    <row r="7" ht="40.5" customHeight="1" spans="1:6">
      <c r="A7" s="3">
        <v>4</v>
      </c>
      <c r="B7" s="5">
        <v>10010100108</v>
      </c>
      <c r="C7" s="6" t="str">
        <f>"1001"</f>
        <v>1001</v>
      </c>
      <c r="D7" s="6" t="s">
        <v>8</v>
      </c>
      <c r="E7" s="6" t="s">
        <v>9</v>
      </c>
      <c r="F7" s="6" t="str">
        <f>"齐赵楠"</f>
        <v>齐赵楠</v>
      </c>
    </row>
    <row r="8" ht="40.5" customHeight="1" spans="1:6">
      <c r="A8" s="3">
        <v>5</v>
      </c>
      <c r="B8" s="5">
        <v>10020100120</v>
      </c>
      <c r="C8" s="6" t="str">
        <f>"1002"</f>
        <v>1002</v>
      </c>
      <c r="D8" s="6" t="s">
        <v>10</v>
      </c>
      <c r="E8" s="6" t="s">
        <v>9</v>
      </c>
      <c r="F8" s="6" t="str">
        <f>"叶源英"</f>
        <v>叶源英</v>
      </c>
    </row>
    <row r="9" ht="40.5" customHeight="1" spans="1:6">
      <c r="A9" s="3">
        <v>6</v>
      </c>
      <c r="B9" s="5">
        <v>10020100125</v>
      </c>
      <c r="C9" s="6" t="str">
        <f>"1002"</f>
        <v>1002</v>
      </c>
      <c r="D9" s="6" t="s">
        <v>10</v>
      </c>
      <c r="E9" s="6" t="s">
        <v>9</v>
      </c>
      <c r="F9" s="6" t="str">
        <f>"程楠"</f>
        <v>程楠</v>
      </c>
    </row>
    <row r="10" ht="40.5" customHeight="1" spans="1:6">
      <c r="A10" s="3">
        <v>7</v>
      </c>
      <c r="B10" s="5">
        <v>10020100121</v>
      </c>
      <c r="C10" s="6" t="str">
        <f>"1002"</f>
        <v>1002</v>
      </c>
      <c r="D10" s="6" t="s">
        <v>10</v>
      </c>
      <c r="E10" s="6" t="s">
        <v>9</v>
      </c>
      <c r="F10" s="6" t="str">
        <f>"张娟"</f>
        <v>张娟</v>
      </c>
    </row>
    <row r="11" ht="40.5" customHeight="1" spans="1:6">
      <c r="A11" s="3">
        <v>8</v>
      </c>
      <c r="B11" s="5">
        <v>10030100205</v>
      </c>
      <c r="C11" s="6" t="str">
        <f>"1003"</f>
        <v>1003</v>
      </c>
      <c r="D11" s="6" t="s">
        <v>11</v>
      </c>
      <c r="E11" s="6" t="s">
        <v>9</v>
      </c>
      <c r="F11" s="6" t="str">
        <f>"刘志范"</f>
        <v>刘志范</v>
      </c>
    </row>
    <row r="12" ht="40.5" customHeight="1" spans="1:6">
      <c r="A12" s="3">
        <v>9</v>
      </c>
      <c r="B12" s="5">
        <v>10030100209</v>
      </c>
      <c r="C12" s="6" t="str">
        <f>"1003"</f>
        <v>1003</v>
      </c>
      <c r="D12" s="6" t="s">
        <v>11</v>
      </c>
      <c r="E12" s="6" t="s">
        <v>9</v>
      </c>
      <c r="F12" s="6" t="str">
        <f>"田英"</f>
        <v>田英</v>
      </c>
    </row>
    <row r="13" ht="40.5" customHeight="1" spans="1:6">
      <c r="A13" s="3">
        <v>10</v>
      </c>
      <c r="B13" s="5">
        <v>10030100202</v>
      </c>
      <c r="C13" s="6" t="str">
        <f>"1003"</f>
        <v>1003</v>
      </c>
      <c r="D13" s="6" t="s">
        <v>11</v>
      </c>
      <c r="E13" s="6" t="s">
        <v>9</v>
      </c>
      <c r="F13" s="6" t="str">
        <f>"井元飞"</f>
        <v>井元飞</v>
      </c>
    </row>
    <row r="14" ht="40.5" customHeight="1" spans="1:6">
      <c r="A14" s="3">
        <v>11</v>
      </c>
      <c r="B14" s="5">
        <v>10040100213</v>
      </c>
      <c r="C14" s="6" t="str">
        <f>"1004"</f>
        <v>1004</v>
      </c>
      <c r="D14" s="6" t="s">
        <v>12</v>
      </c>
      <c r="E14" s="6" t="s">
        <v>9</v>
      </c>
      <c r="F14" s="6" t="str">
        <f>"任佳"</f>
        <v>任佳</v>
      </c>
    </row>
    <row r="15" ht="40.5" customHeight="1" spans="1:6">
      <c r="A15" s="3">
        <v>12</v>
      </c>
      <c r="B15" s="5">
        <v>10050100218</v>
      </c>
      <c r="C15" s="6" t="str">
        <f>"1005"</f>
        <v>1005</v>
      </c>
      <c r="D15" s="6" t="s">
        <v>13</v>
      </c>
      <c r="E15" s="6" t="s">
        <v>9</v>
      </c>
      <c r="F15" s="6" t="str">
        <f>"郭翠玲"</f>
        <v>郭翠玲</v>
      </c>
    </row>
    <row r="16" ht="40.5" customHeight="1" spans="1:6">
      <c r="A16" s="3">
        <v>13</v>
      </c>
      <c r="B16" s="5">
        <v>10050100220</v>
      </c>
      <c r="C16" s="6" t="str">
        <f>"1005"</f>
        <v>1005</v>
      </c>
      <c r="D16" s="6" t="s">
        <v>13</v>
      </c>
      <c r="E16" s="6" t="s">
        <v>9</v>
      </c>
      <c r="F16" s="6" t="str">
        <f>"曾宪军"</f>
        <v>曾宪军</v>
      </c>
    </row>
    <row r="17" ht="40.5" customHeight="1" spans="1:6">
      <c r="A17" s="3">
        <v>14</v>
      </c>
      <c r="B17" s="5">
        <v>10070100225</v>
      </c>
      <c r="C17" s="6" t="str">
        <f>"1007"</f>
        <v>1007</v>
      </c>
      <c r="D17" s="6" t="s">
        <v>14</v>
      </c>
      <c r="E17" s="6" t="s">
        <v>9</v>
      </c>
      <c r="F17" s="6" t="str">
        <f>"孙雪"</f>
        <v>孙雪</v>
      </c>
    </row>
    <row r="18" ht="40.5" customHeight="1" spans="1:6">
      <c r="A18" s="3">
        <v>15</v>
      </c>
      <c r="B18" s="5">
        <v>20010100417</v>
      </c>
      <c r="C18" s="6" t="str">
        <f>"2001"</f>
        <v>2001</v>
      </c>
      <c r="D18" s="6" t="s">
        <v>8</v>
      </c>
      <c r="E18" s="6" t="s">
        <v>15</v>
      </c>
      <c r="F18" s="6" t="str">
        <f>"彭红琴"</f>
        <v>彭红琴</v>
      </c>
    </row>
    <row r="19" ht="40.5" customHeight="1" spans="1:6">
      <c r="A19" s="3">
        <v>16</v>
      </c>
      <c r="B19" s="5">
        <v>20010100301</v>
      </c>
      <c r="C19" s="6" t="str">
        <f>"2001"</f>
        <v>2001</v>
      </c>
      <c r="D19" s="6" t="s">
        <v>8</v>
      </c>
      <c r="E19" s="6" t="s">
        <v>15</v>
      </c>
      <c r="F19" s="6" t="str">
        <f>"高嘉仪"</f>
        <v>高嘉仪</v>
      </c>
    </row>
    <row r="20" ht="40.5" customHeight="1" spans="1:6">
      <c r="A20" s="3">
        <v>17</v>
      </c>
      <c r="B20" s="5">
        <v>20010100430</v>
      </c>
      <c r="C20" s="6" t="str">
        <f>"2001"</f>
        <v>2001</v>
      </c>
      <c r="D20" s="6" t="s">
        <v>8</v>
      </c>
      <c r="E20" s="6" t="s">
        <v>15</v>
      </c>
      <c r="F20" s="6" t="str">
        <f>"曹旭变"</f>
        <v>曹旭变</v>
      </c>
    </row>
    <row r="21" ht="40.5" customHeight="1" spans="1:6">
      <c r="A21" s="3">
        <v>18</v>
      </c>
      <c r="B21" s="5">
        <v>20010100325</v>
      </c>
      <c r="C21" s="6" t="str">
        <f t="shared" ref="C21:C37" si="0">"2001"</f>
        <v>2001</v>
      </c>
      <c r="D21" s="6" t="s">
        <v>8</v>
      </c>
      <c r="E21" s="6" t="s">
        <v>15</v>
      </c>
      <c r="F21" s="6" t="str">
        <f>"张恒"</f>
        <v>张恒</v>
      </c>
    </row>
    <row r="22" ht="40.5" customHeight="1" spans="1:6">
      <c r="A22" s="3">
        <v>19</v>
      </c>
      <c r="B22" s="5">
        <v>20010100331</v>
      </c>
      <c r="C22" s="6" t="str">
        <f t="shared" si="0"/>
        <v>2001</v>
      </c>
      <c r="D22" s="6" t="s">
        <v>8</v>
      </c>
      <c r="E22" s="6" t="s">
        <v>15</v>
      </c>
      <c r="F22" s="6" t="str">
        <f>"刘宁"</f>
        <v>刘宁</v>
      </c>
    </row>
    <row r="23" ht="40.5" customHeight="1" spans="1:6">
      <c r="A23" s="3">
        <v>20</v>
      </c>
      <c r="B23" s="5">
        <v>20010100406</v>
      </c>
      <c r="C23" s="6" t="str">
        <f t="shared" si="0"/>
        <v>2001</v>
      </c>
      <c r="D23" s="6" t="s">
        <v>8</v>
      </c>
      <c r="E23" s="6" t="s">
        <v>15</v>
      </c>
      <c r="F23" s="6" t="str">
        <f>"岳翠平"</f>
        <v>岳翠平</v>
      </c>
    </row>
    <row r="24" ht="40.5" customHeight="1" spans="1:6">
      <c r="A24" s="3">
        <v>21</v>
      </c>
      <c r="B24" s="5">
        <v>20010100422</v>
      </c>
      <c r="C24" s="6" t="str">
        <f t="shared" si="0"/>
        <v>2001</v>
      </c>
      <c r="D24" s="6" t="s">
        <v>8</v>
      </c>
      <c r="E24" s="6" t="s">
        <v>15</v>
      </c>
      <c r="F24" s="6" t="str">
        <f>"靳锦"</f>
        <v>靳锦</v>
      </c>
    </row>
    <row r="25" ht="40.5" customHeight="1" spans="1:6">
      <c r="A25" s="3">
        <v>22</v>
      </c>
      <c r="B25" s="5">
        <v>20010100521</v>
      </c>
      <c r="C25" s="6" t="str">
        <f t="shared" si="0"/>
        <v>2001</v>
      </c>
      <c r="D25" s="6" t="s">
        <v>8</v>
      </c>
      <c r="E25" s="6" t="s">
        <v>15</v>
      </c>
      <c r="F25" s="6" t="str">
        <f>"赵嘉林"</f>
        <v>赵嘉林</v>
      </c>
    </row>
    <row r="26" ht="40.5" customHeight="1" spans="1:6">
      <c r="A26" s="3">
        <v>23</v>
      </c>
      <c r="B26" s="5">
        <v>20010100401</v>
      </c>
      <c r="C26" s="6" t="str">
        <f t="shared" si="0"/>
        <v>2001</v>
      </c>
      <c r="D26" s="6" t="s">
        <v>8</v>
      </c>
      <c r="E26" s="6" t="s">
        <v>15</v>
      </c>
      <c r="F26" s="6" t="str">
        <f>"姬真真"</f>
        <v>姬真真</v>
      </c>
    </row>
    <row r="27" ht="40.5" customHeight="1" spans="1:6">
      <c r="A27" s="3">
        <v>24</v>
      </c>
      <c r="B27" s="5">
        <v>20010100309</v>
      </c>
      <c r="C27" s="6" t="str">
        <f t="shared" si="0"/>
        <v>2001</v>
      </c>
      <c r="D27" s="6" t="s">
        <v>8</v>
      </c>
      <c r="E27" s="6" t="s">
        <v>15</v>
      </c>
      <c r="F27" s="6" t="str">
        <f>"杨飒"</f>
        <v>杨飒</v>
      </c>
    </row>
    <row r="28" ht="40.5" customHeight="1" spans="1:6">
      <c r="A28" s="3">
        <v>25</v>
      </c>
      <c r="B28" s="5">
        <v>20010100407</v>
      </c>
      <c r="C28" s="6" t="str">
        <f t="shared" si="0"/>
        <v>2001</v>
      </c>
      <c r="D28" s="6" t="s">
        <v>8</v>
      </c>
      <c r="E28" s="6" t="s">
        <v>15</v>
      </c>
      <c r="F28" s="6" t="str">
        <f>"赵阳"</f>
        <v>赵阳</v>
      </c>
    </row>
    <row r="29" ht="40.5" customHeight="1" spans="1:6">
      <c r="A29" s="3">
        <v>26</v>
      </c>
      <c r="B29" s="5">
        <v>20010100531</v>
      </c>
      <c r="C29" s="6" t="str">
        <f t="shared" si="0"/>
        <v>2001</v>
      </c>
      <c r="D29" s="6" t="s">
        <v>8</v>
      </c>
      <c r="E29" s="6" t="s">
        <v>15</v>
      </c>
      <c r="F29" s="6" t="str">
        <f>"李肖"</f>
        <v>李肖</v>
      </c>
    </row>
    <row r="30" ht="40.5" customHeight="1" spans="1:6">
      <c r="A30" s="3">
        <v>27</v>
      </c>
      <c r="B30" s="5">
        <v>20010100519</v>
      </c>
      <c r="C30" s="6" t="str">
        <f t="shared" si="0"/>
        <v>2001</v>
      </c>
      <c r="D30" s="6" t="s">
        <v>8</v>
      </c>
      <c r="E30" s="6" t="s">
        <v>15</v>
      </c>
      <c r="F30" s="6" t="str">
        <f>"王丹丹"</f>
        <v>王丹丹</v>
      </c>
    </row>
    <row r="31" ht="40.5" customHeight="1" spans="1:6">
      <c r="A31" s="3">
        <v>28</v>
      </c>
      <c r="B31" s="5">
        <v>20010100323</v>
      </c>
      <c r="C31" s="6" t="str">
        <f t="shared" si="0"/>
        <v>2001</v>
      </c>
      <c r="D31" s="6" t="s">
        <v>8</v>
      </c>
      <c r="E31" s="6" t="s">
        <v>15</v>
      </c>
      <c r="F31" s="6" t="str">
        <f>"黄果"</f>
        <v>黄果</v>
      </c>
    </row>
    <row r="32" ht="40.5" customHeight="1" spans="1:6">
      <c r="A32" s="3">
        <v>29</v>
      </c>
      <c r="B32" s="5">
        <v>20010100318</v>
      </c>
      <c r="C32" s="6" t="str">
        <f t="shared" si="0"/>
        <v>2001</v>
      </c>
      <c r="D32" s="6" t="s">
        <v>8</v>
      </c>
      <c r="E32" s="6" t="s">
        <v>15</v>
      </c>
      <c r="F32" s="6" t="str">
        <f>"罗焱丹"</f>
        <v>罗焱丹</v>
      </c>
    </row>
    <row r="33" ht="40.5" customHeight="1" spans="1:6">
      <c r="A33" s="3">
        <v>30</v>
      </c>
      <c r="B33" s="5">
        <v>20010100322</v>
      </c>
      <c r="C33" s="6" t="str">
        <f t="shared" si="0"/>
        <v>2001</v>
      </c>
      <c r="D33" s="6" t="s">
        <v>8</v>
      </c>
      <c r="E33" s="6" t="s">
        <v>15</v>
      </c>
      <c r="F33" s="6" t="str">
        <f>"赵秋改"</f>
        <v>赵秋改</v>
      </c>
    </row>
    <row r="34" ht="40.5" customHeight="1" spans="1:6">
      <c r="A34" s="3">
        <v>31</v>
      </c>
      <c r="B34" s="5">
        <v>20010100426</v>
      </c>
      <c r="C34" s="6" t="str">
        <f t="shared" si="0"/>
        <v>2001</v>
      </c>
      <c r="D34" s="6" t="s">
        <v>8</v>
      </c>
      <c r="E34" s="6" t="s">
        <v>15</v>
      </c>
      <c r="F34" s="6" t="str">
        <f>"邢雪访"</f>
        <v>邢雪访</v>
      </c>
    </row>
    <row r="35" ht="40.5" customHeight="1" spans="1:6">
      <c r="A35" s="3">
        <v>32</v>
      </c>
      <c r="B35" s="5">
        <v>20010100324</v>
      </c>
      <c r="C35" s="6" t="str">
        <f t="shared" si="0"/>
        <v>2001</v>
      </c>
      <c r="D35" s="6" t="s">
        <v>8</v>
      </c>
      <c r="E35" s="6" t="s">
        <v>15</v>
      </c>
      <c r="F35" s="6" t="str">
        <f>"汤晓云"</f>
        <v>汤晓云</v>
      </c>
    </row>
    <row r="36" ht="40.5" customHeight="1" spans="1:6">
      <c r="A36" s="3">
        <v>33</v>
      </c>
      <c r="B36" s="7">
        <v>20010100304</v>
      </c>
      <c r="C36" s="6" t="str">
        <f t="shared" si="0"/>
        <v>2001</v>
      </c>
      <c r="D36" s="6" t="s">
        <v>8</v>
      </c>
      <c r="E36" s="6" t="s">
        <v>15</v>
      </c>
      <c r="F36" s="6" t="str">
        <f>"王孟"</f>
        <v>王孟</v>
      </c>
    </row>
    <row r="37" ht="40.5" customHeight="1" spans="1:6">
      <c r="A37" s="3">
        <v>34</v>
      </c>
      <c r="B37" s="7">
        <v>20010100312</v>
      </c>
      <c r="C37" s="6" t="str">
        <f t="shared" si="0"/>
        <v>2001</v>
      </c>
      <c r="D37" s="6" t="s">
        <v>8</v>
      </c>
      <c r="E37" s="6" t="s">
        <v>15</v>
      </c>
      <c r="F37" s="6" t="str">
        <f>"丁亚军"</f>
        <v>丁亚军</v>
      </c>
    </row>
    <row r="38" ht="40.5" customHeight="1" spans="1:6">
      <c r="A38" s="3">
        <v>35</v>
      </c>
      <c r="B38" s="5">
        <v>20020100611</v>
      </c>
      <c r="C38" s="6" t="str">
        <f>"2002"</f>
        <v>2002</v>
      </c>
      <c r="D38" s="6" t="s">
        <v>10</v>
      </c>
      <c r="E38" s="6" t="s">
        <v>15</v>
      </c>
      <c r="F38" s="6" t="str">
        <f>"陈震东"</f>
        <v>陈震东</v>
      </c>
    </row>
    <row r="39" ht="40.5" customHeight="1" spans="1:6">
      <c r="A39" s="3">
        <v>36</v>
      </c>
      <c r="B39" s="5">
        <v>20020100817</v>
      </c>
      <c r="C39" s="6" t="str">
        <f t="shared" ref="C39:C48" si="1">"2002"</f>
        <v>2002</v>
      </c>
      <c r="D39" s="6" t="s">
        <v>10</v>
      </c>
      <c r="E39" s="6" t="s">
        <v>15</v>
      </c>
      <c r="F39" s="6" t="str">
        <f>"梁燕"</f>
        <v>梁燕</v>
      </c>
    </row>
    <row r="40" ht="40.5" customHeight="1" spans="1:6">
      <c r="A40" s="3">
        <v>37</v>
      </c>
      <c r="B40" s="5">
        <v>20020100626</v>
      </c>
      <c r="C40" s="6" t="str">
        <f t="shared" si="1"/>
        <v>2002</v>
      </c>
      <c r="D40" s="6" t="s">
        <v>10</v>
      </c>
      <c r="E40" s="6" t="s">
        <v>15</v>
      </c>
      <c r="F40" s="6" t="str">
        <f>"高威"</f>
        <v>高威</v>
      </c>
    </row>
    <row r="41" ht="40.5" customHeight="1" spans="1:6">
      <c r="A41" s="3">
        <v>38</v>
      </c>
      <c r="B41" s="5">
        <v>20020100712</v>
      </c>
      <c r="C41" s="6" t="str">
        <f t="shared" si="1"/>
        <v>2002</v>
      </c>
      <c r="D41" s="6" t="s">
        <v>10</v>
      </c>
      <c r="E41" s="6" t="s">
        <v>15</v>
      </c>
      <c r="F41" s="6" t="str">
        <f>"朱江堃"</f>
        <v>朱江堃</v>
      </c>
    </row>
    <row r="42" ht="40.5" customHeight="1" spans="1:6">
      <c r="A42" s="3">
        <v>39</v>
      </c>
      <c r="B42" s="5">
        <v>20020100807</v>
      </c>
      <c r="C42" s="6" t="str">
        <f t="shared" si="1"/>
        <v>2002</v>
      </c>
      <c r="D42" s="6" t="s">
        <v>10</v>
      </c>
      <c r="E42" s="6" t="s">
        <v>15</v>
      </c>
      <c r="F42" s="6" t="str">
        <f>"董冠男"</f>
        <v>董冠男</v>
      </c>
    </row>
    <row r="43" ht="40.5" customHeight="1" spans="1:6">
      <c r="A43" s="3">
        <v>40</v>
      </c>
      <c r="B43" s="5">
        <v>20020100718</v>
      </c>
      <c r="C43" s="6" t="str">
        <f t="shared" si="1"/>
        <v>2002</v>
      </c>
      <c r="D43" s="6" t="s">
        <v>10</v>
      </c>
      <c r="E43" s="6" t="s">
        <v>15</v>
      </c>
      <c r="F43" s="6" t="str">
        <f>"李咪咪"</f>
        <v>李咪咪</v>
      </c>
    </row>
    <row r="44" ht="40.5" customHeight="1" spans="1:6">
      <c r="A44" s="3">
        <v>41</v>
      </c>
      <c r="B44" s="5">
        <v>20020100731</v>
      </c>
      <c r="C44" s="6" t="str">
        <f t="shared" si="1"/>
        <v>2002</v>
      </c>
      <c r="D44" s="6" t="s">
        <v>10</v>
      </c>
      <c r="E44" s="6" t="s">
        <v>15</v>
      </c>
      <c r="F44" s="6" t="str">
        <f>"王露"</f>
        <v>王露</v>
      </c>
    </row>
    <row r="45" ht="40.5" customHeight="1" spans="1:6">
      <c r="A45" s="3">
        <v>42</v>
      </c>
      <c r="B45" s="5">
        <v>20020100722</v>
      </c>
      <c r="C45" s="6" t="str">
        <f t="shared" si="1"/>
        <v>2002</v>
      </c>
      <c r="D45" s="6" t="s">
        <v>10</v>
      </c>
      <c r="E45" s="6" t="s">
        <v>15</v>
      </c>
      <c r="F45" s="6" t="str">
        <f>"王伟"</f>
        <v>王伟</v>
      </c>
    </row>
    <row r="46" ht="40.5" customHeight="1" spans="1:6">
      <c r="A46" s="3">
        <v>43</v>
      </c>
      <c r="B46" s="5">
        <v>20020100716</v>
      </c>
      <c r="C46" s="6" t="str">
        <f t="shared" si="1"/>
        <v>2002</v>
      </c>
      <c r="D46" s="6" t="s">
        <v>10</v>
      </c>
      <c r="E46" s="6" t="s">
        <v>15</v>
      </c>
      <c r="F46" s="6" t="str">
        <f>"张佳"</f>
        <v>张佳</v>
      </c>
    </row>
    <row r="47" ht="40.5" customHeight="1" spans="1:6">
      <c r="A47" s="3">
        <v>44</v>
      </c>
      <c r="B47" s="5">
        <v>20020100730</v>
      </c>
      <c r="C47" s="6" t="str">
        <f t="shared" si="1"/>
        <v>2002</v>
      </c>
      <c r="D47" s="6" t="s">
        <v>10</v>
      </c>
      <c r="E47" s="6" t="s">
        <v>15</v>
      </c>
      <c r="F47" s="6" t="str">
        <f>"王万帅"</f>
        <v>王万帅</v>
      </c>
    </row>
    <row r="48" ht="40.5" customHeight="1" spans="1:6">
      <c r="A48" s="3">
        <v>45</v>
      </c>
      <c r="B48" s="8">
        <v>20020100614</v>
      </c>
      <c r="C48" s="6" t="str">
        <f t="shared" si="1"/>
        <v>2002</v>
      </c>
      <c r="D48" s="6" t="s">
        <v>10</v>
      </c>
      <c r="E48" s="6" t="s">
        <v>15</v>
      </c>
      <c r="F48" s="6" t="str">
        <f>"张瑶"</f>
        <v>张瑶</v>
      </c>
    </row>
    <row r="49" ht="40.5" customHeight="1" spans="1:6">
      <c r="A49" s="3">
        <v>46</v>
      </c>
      <c r="B49" s="5">
        <v>20030101022</v>
      </c>
      <c r="C49" s="6" t="str">
        <f t="shared" ref="C49:C61" si="2">"2003"</f>
        <v>2003</v>
      </c>
      <c r="D49" s="6" t="s">
        <v>11</v>
      </c>
      <c r="E49" s="6" t="s">
        <v>15</v>
      </c>
      <c r="F49" s="6" t="str">
        <f>"康巧"</f>
        <v>康巧</v>
      </c>
    </row>
    <row r="50" ht="40.5" customHeight="1" spans="1:6">
      <c r="A50" s="3">
        <v>47</v>
      </c>
      <c r="B50" s="5">
        <v>20030101129</v>
      </c>
      <c r="C50" s="6" t="str">
        <f t="shared" si="2"/>
        <v>2003</v>
      </c>
      <c r="D50" s="6" t="s">
        <v>11</v>
      </c>
      <c r="E50" s="6" t="s">
        <v>15</v>
      </c>
      <c r="F50" s="6" t="str">
        <f>"刘玉"</f>
        <v>刘玉</v>
      </c>
    </row>
    <row r="51" ht="40.5" customHeight="1" spans="1:6">
      <c r="A51" s="3">
        <v>48</v>
      </c>
      <c r="B51" s="5">
        <v>20030100918</v>
      </c>
      <c r="C51" s="6" t="str">
        <f t="shared" si="2"/>
        <v>2003</v>
      </c>
      <c r="D51" s="6" t="s">
        <v>11</v>
      </c>
      <c r="E51" s="6" t="s">
        <v>15</v>
      </c>
      <c r="F51" s="6" t="str">
        <f>"赵叶佳"</f>
        <v>赵叶佳</v>
      </c>
    </row>
    <row r="52" ht="40.5" customHeight="1" spans="1:6">
      <c r="A52" s="3">
        <v>49</v>
      </c>
      <c r="B52" s="5">
        <v>20030101312</v>
      </c>
      <c r="C52" s="6" t="str">
        <f t="shared" si="2"/>
        <v>2003</v>
      </c>
      <c r="D52" s="6" t="s">
        <v>11</v>
      </c>
      <c r="E52" s="6" t="s">
        <v>15</v>
      </c>
      <c r="F52" s="6" t="str">
        <f>"高源清"</f>
        <v>高源清</v>
      </c>
    </row>
    <row r="53" ht="40.5" customHeight="1" spans="1:6">
      <c r="A53" s="3">
        <v>50</v>
      </c>
      <c r="B53" s="5">
        <v>20030101228</v>
      </c>
      <c r="C53" s="6" t="str">
        <f t="shared" si="2"/>
        <v>2003</v>
      </c>
      <c r="D53" s="6" t="s">
        <v>11</v>
      </c>
      <c r="E53" s="6" t="s">
        <v>15</v>
      </c>
      <c r="F53" s="6" t="str">
        <f>"龚梅霞"</f>
        <v>龚梅霞</v>
      </c>
    </row>
    <row r="54" ht="40.5" customHeight="1" spans="1:6">
      <c r="A54" s="3">
        <v>51</v>
      </c>
      <c r="B54" s="5">
        <v>20030101102</v>
      </c>
      <c r="C54" s="6" t="str">
        <f t="shared" si="2"/>
        <v>2003</v>
      </c>
      <c r="D54" s="6" t="s">
        <v>11</v>
      </c>
      <c r="E54" s="6" t="s">
        <v>15</v>
      </c>
      <c r="F54" s="6" t="str">
        <f>"董胜洁"</f>
        <v>董胜洁</v>
      </c>
    </row>
    <row r="55" ht="40.5" customHeight="1" spans="1:6">
      <c r="A55" s="3">
        <v>52</v>
      </c>
      <c r="B55" s="5">
        <v>20030100909</v>
      </c>
      <c r="C55" s="6" t="str">
        <f t="shared" si="2"/>
        <v>2003</v>
      </c>
      <c r="D55" s="6" t="s">
        <v>11</v>
      </c>
      <c r="E55" s="6" t="s">
        <v>15</v>
      </c>
      <c r="F55" s="6" t="str">
        <f>"廖雅倩"</f>
        <v>廖雅倩</v>
      </c>
    </row>
    <row r="56" ht="40.5" customHeight="1" spans="1:6">
      <c r="A56" s="3">
        <v>53</v>
      </c>
      <c r="B56" s="5">
        <v>20030101015</v>
      </c>
      <c r="C56" s="6" t="str">
        <f t="shared" si="2"/>
        <v>2003</v>
      </c>
      <c r="D56" s="6" t="s">
        <v>11</v>
      </c>
      <c r="E56" s="6" t="s">
        <v>15</v>
      </c>
      <c r="F56" s="6" t="str">
        <f>"姚燕"</f>
        <v>姚燕</v>
      </c>
    </row>
    <row r="57" ht="40.5" customHeight="1" spans="1:6">
      <c r="A57" s="3">
        <v>54</v>
      </c>
      <c r="B57" s="5">
        <v>20030101010</v>
      </c>
      <c r="C57" s="6" t="str">
        <f t="shared" si="2"/>
        <v>2003</v>
      </c>
      <c r="D57" s="6" t="s">
        <v>11</v>
      </c>
      <c r="E57" s="6" t="s">
        <v>15</v>
      </c>
      <c r="F57" s="6" t="str">
        <f>"王贤"</f>
        <v>王贤</v>
      </c>
    </row>
    <row r="58" ht="40.5" customHeight="1" spans="1:6">
      <c r="A58" s="3">
        <v>55</v>
      </c>
      <c r="B58" s="5">
        <v>20030101019</v>
      </c>
      <c r="C58" s="6" t="str">
        <f t="shared" si="2"/>
        <v>2003</v>
      </c>
      <c r="D58" s="6" t="s">
        <v>11</v>
      </c>
      <c r="E58" s="6" t="s">
        <v>15</v>
      </c>
      <c r="F58" s="6" t="str">
        <f>"张斐如"</f>
        <v>张斐如</v>
      </c>
    </row>
    <row r="59" ht="40.5" customHeight="1" spans="1:6">
      <c r="A59" s="3">
        <v>56</v>
      </c>
      <c r="B59" s="5">
        <v>20030101106</v>
      </c>
      <c r="C59" s="6" t="str">
        <f t="shared" si="2"/>
        <v>2003</v>
      </c>
      <c r="D59" s="6" t="s">
        <v>11</v>
      </c>
      <c r="E59" s="6" t="s">
        <v>15</v>
      </c>
      <c r="F59" s="6" t="str">
        <f>"王杏"</f>
        <v>王杏</v>
      </c>
    </row>
    <row r="60" ht="40.5" customHeight="1" spans="1:6">
      <c r="A60" s="3">
        <v>57</v>
      </c>
      <c r="B60" s="5">
        <v>20030101304</v>
      </c>
      <c r="C60" s="6" t="str">
        <f t="shared" si="2"/>
        <v>2003</v>
      </c>
      <c r="D60" s="6" t="s">
        <v>11</v>
      </c>
      <c r="E60" s="6" t="s">
        <v>15</v>
      </c>
      <c r="F60" s="6" t="str">
        <f>"白锦程"</f>
        <v>白锦程</v>
      </c>
    </row>
    <row r="61" ht="40.5" customHeight="1" spans="1:6">
      <c r="A61" s="3">
        <v>58</v>
      </c>
      <c r="B61" s="5">
        <v>20030101105</v>
      </c>
      <c r="C61" s="6" t="str">
        <f t="shared" si="2"/>
        <v>2003</v>
      </c>
      <c r="D61" s="6" t="s">
        <v>11</v>
      </c>
      <c r="E61" s="6" t="s">
        <v>15</v>
      </c>
      <c r="F61" s="6" t="str">
        <f>"马锐"</f>
        <v>马锐</v>
      </c>
    </row>
    <row r="62" ht="40.5" customHeight="1" spans="1:6">
      <c r="A62" s="3">
        <v>59</v>
      </c>
      <c r="B62" s="5">
        <v>20040101408</v>
      </c>
      <c r="C62" s="6" t="str">
        <f t="shared" ref="C62:C68" si="3">"2004"</f>
        <v>2004</v>
      </c>
      <c r="D62" s="6" t="s">
        <v>12</v>
      </c>
      <c r="E62" s="6" t="s">
        <v>15</v>
      </c>
      <c r="F62" s="6" t="str">
        <f>"唐静"</f>
        <v>唐静</v>
      </c>
    </row>
    <row r="63" ht="40.5" customHeight="1" spans="1:6">
      <c r="A63" s="3">
        <v>60</v>
      </c>
      <c r="B63" s="5">
        <v>20040101420</v>
      </c>
      <c r="C63" s="6" t="str">
        <f t="shared" si="3"/>
        <v>2004</v>
      </c>
      <c r="D63" s="6" t="s">
        <v>12</v>
      </c>
      <c r="E63" s="6" t="s">
        <v>15</v>
      </c>
      <c r="F63" s="6" t="str">
        <f>"汪贵保"</f>
        <v>汪贵保</v>
      </c>
    </row>
    <row r="64" ht="40.5" customHeight="1" spans="1:6">
      <c r="A64" s="3">
        <v>61</v>
      </c>
      <c r="B64" s="5">
        <v>20040101412</v>
      </c>
      <c r="C64" s="6" t="str">
        <f t="shared" si="3"/>
        <v>2004</v>
      </c>
      <c r="D64" s="6" t="s">
        <v>12</v>
      </c>
      <c r="E64" s="6" t="s">
        <v>15</v>
      </c>
      <c r="F64" s="6" t="str">
        <f>"赵彬"</f>
        <v>赵彬</v>
      </c>
    </row>
    <row r="65" ht="40.5" customHeight="1" spans="1:6">
      <c r="A65" s="3">
        <v>62</v>
      </c>
      <c r="B65" s="5">
        <v>20040101425</v>
      </c>
      <c r="C65" s="6" t="str">
        <f t="shared" si="3"/>
        <v>2004</v>
      </c>
      <c r="D65" s="6" t="s">
        <v>12</v>
      </c>
      <c r="E65" s="6" t="s">
        <v>15</v>
      </c>
      <c r="F65" s="6" t="str">
        <f>"郝媛赟"</f>
        <v>郝媛赟</v>
      </c>
    </row>
    <row r="66" ht="40.5" customHeight="1" spans="1:6">
      <c r="A66" s="3">
        <v>63</v>
      </c>
      <c r="B66" s="5">
        <v>20040101429</v>
      </c>
      <c r="C66" s="6" t="str">
        <f t="shared" si="3"/>
        <v>2004</v>
      </c>
      <c r="D66" s="6" t="s">
        <v>12</v>
      </c>
      <c r="E66" s="6" t="s">
        <v>15</v>
      </c>
      <c r="F66" s="6" t="str">
        <f>"杨娟"</f>
        <v>杨娟</v>
      </c>
    </row>
    <row r="67" ht="40.5" customHeight="1" spans="1:6">
      <c r="A67" s="3">
        <v>64</v>
      </c>
      <c r="B67" s="5">
        <v>20040101401</v>
      </c>
      <c r="C67" s="6" t="str">
        <f t="shared" si="3"/>
        <v>2004</v>
      </c>
      <c r="D67" s="6" t="s">
        <v>12</v>
      </c>
      <c r="E67" s="6" t="s">
        <v>15</v>
      </c>
      <c r="F67" s="6" t="str">
        <f>"王雪"</f>
        <v>王雪</v>
      </c>
    </row>
    <row r="68" ht="40.5" customHeight="1" spans="1:6">
      <c r="A68" s="3">
        <v>65</v>
      </c>
      <c r="B68" s="7">
        <v>20040101418</v>
      </c>
      <c r="C68" s="6" t="str">
        <f t="shared" si="3"/>
        <v>2004</v>
      </c>
      <c r="D68" s="6" t="s">
        <v>12</v>
      </c>
      <c r="E68" s="6" t="s">
        <v>15</v>
      </c>
      <c r="F68" s="6" t="str">
        <f>"刘同方"</f>
        <v>刘同方</v>
      </c>
    </row>
    <row r="69" ht="40.5" customHeight="1" spans="1:6">
      <c r="A69" s="3">
        <v>66</v>
      </c>
      <c r="B69" s="5">
        <v>20050101515</v>
      </c>
      <c r="C69" s="6" t="str">
        <f>"2005"</f>
        <v>2005</v>
      </c>
      <c r="D69" s="6" t="s">
        <v>13</v>
      </c>
      <c r="E69" s="6" t="s">
        <v>15</v>
      </c>
      <c r="F69" s="6" t="str">
        <f>"温玉红"</f>
        <v>温玉红</v>
      </c>
    </row>
    <row r="70" ht="40.5" customHeight="1" spans="1:6">
      <c r="A70" s="3">
        <v>67</v>
      </c>
      <c r="B70" s="5">
        <v>20050101514</v>
      </c>
      <c r="C70" s="6" t="str">
        <f>"2005"</f>
        <v>2005</v>
      </c>
      <c r="D70" s="6" t="s">
        <v>13</v>
      </c>
      <c r="E70" s="6" t="s">
        <v>15</v>
      </c>
      <c r="F70" s="6" t="str">
        <f>"李俊毅"</f>
        <v>李俊毅</v>
      </c>
    </row>
    <row r="71" ht="40.5" customHeight="1" spans="1:6">
      <c r="A71" s="3">
        <v>68</v>
      </c>
      <c r="B71" s="5">
        <v>20050101513</v>
      </c>
      <c r="C71" s="6" t="str">
        <f>"2005"</f>
        <v>2005</v>
      </c>
      <c r="D71" s="6" t="s">
        <v>13</v>
      </c>
      <c r="E71" s="6" t="s">
        <v>15</v>
      </c>
      <c r="F71" s="6" t="str">
        <f>"沈成丽"</f>
        <v>沈成丽</v>
      </c>
    </row>
    <row r="72" ht="40.5" customHeight="1" spans="1:6">
      <c r="A72" s="3">
        <v>69</v>
      </c>
      <c r="B72" s="5">
        <v>20060101603</v>
      </c>
      <c r="C72" s="6" t="str">
        <f t="shared" ref="C72:C77" si="4">"2006"</f>
        <v>2006</v>
      </c>
      <c r="D72" s="6" t="s">
        <v>14</v>
      </c>
      <c r="E72" s="6" t="s">
        <v>15</v>
      </c>
      <c r="F72" s="6" t="str">
        <f>"李倩倩"</f>
        <v>李倩倩</v>
      </c>
    </row>
    <row r="73" ht="40.5" customHeight="1" spans="1:6">
      <c r="A73" s="3">
        <v>70</v>
      </c>
      <c r="B73" s="5">
        <v>20060101608</v>
      </c>
      <c r="C73" s="6" t="str">
        <f t="shared" si="4"/>
        <v>2006</v>
      </c>
      <c r="D73" s="6" t="s">
        <v>14</v>
      </c>
      <c r="E73" s="6" t="s">
        <v>15</v>
      </c>
      <c r="F73" s="6" t="str">
        <f>"闫世明"</f>
        <v>闫世明</v>
      </c>
    </row>
    <row r="74" ht="40.5" customHeight="1" spans="1:6">
      <c r="A74" s="3">
        <v>71</v>
      </c>
      <c r="B74" s="5">
        <v>20060101604</v>
      </c>
      <c r="C74" s="6" t="str">
        <f t="shared" si="4"/>
        <v>2006</v>
      </c>
      <c r="D74" s="6" t="s">
        <v>14</v>
      </c>
      <c r="E74" s="6" t="s">
        <v>15</v>
      </c>
      <c r="F74" s="6" t="str">
        <f>"李盼盼"</f>
        <v>李盼盼</v>
      </c>
    </row>
    <row r="75" ht="40.5" customHeight="1" spans="1:6">
      <c r="A75" s="3">
        <v>72</v>
      </c>
      <c r="B75" s="5">
        <v>20060101602</v>
      </c>
      <c r="C75" s="6" t="str">
        <f t="shared" si="4"/>
        <v>2006</v>
      </c>
      <c r="D75" s="6" t="s">
        <v>14</v>
      </c>
      <c r="E75" s="6" t="s">
        <v>15</v>
      </c>
      <c r="F75" s="6" t="str">
        <f>"惠文满"</f>
        <v>惠文满</v>
      </c>
    </row>
    <row r="76" ht="40.5" customHeight="1" spans="1:6">
      <c r="A76" s="3">
        <v>73</v>
      </c>
      <c r="B76" s="5">
        <v>20060101616</v>
      </c>
      <c r="C76" s="6" t="str">
        <f t="shared" si="4"/>
        <v>2006</v>
      </c>
      <c r="D76" s="6" t="s">
        <v>14</v>
      </c>
      <c r="E76" s="6" t="s">
        <v>15</v>
      </c>
      <c r="F76" s="6" t="str">
        <f>"杨玉杰"</f>
        <v>杨玉杰</v>
      </c>
    </row>
    <row r="77" ht="40.5" customHeight="1" spans="1:6">
      <c r="A77" s="3">
        <v>74</v>
      </c>
      <c r="B77" s="5">
        <v>20060101611</v>
      </c>
      <c r="C77" s="6" t="str">
        <f t="shared" si="4"/>
        <v>2006</v>
      </c>
      <c r="D77" s="6" t="s">
        <v>14</v>
      </c>
      <c r="E77" s="6" t="s">
        <v>15</v>
      </c>
      <c r="F77" s="6" t="str">
        <f>"孔丛丛"</f>
        <v>孔丛丛</v>
      </c>
    </row>
    <row r="78" ht="40.5" customHeight="1" spans="1:6">
      <c r="A78" s="3">
        <v>75</v>
      </c>
      <c r="B78" s="5">
        <v>20070101724</v>
      </c>
      <c r="C78" s="6" t="str">
        <f>"2007"</f>
        <v>2007</v>
      </c>
      <c r="D78" s="6" t="s">
        <v>16</v>
      </c>
      <c r="E78" s="6" t="s">
        <v>15</v>
      </c>
      <c r="F78" s="6" t="str">
        <f>"刘盈慧"</f>
        <v>刘盈慧</v>
      </c>
    </row>
    <row r="79" ht="40.5" customHeight="1" spans="1:6">
      <c r="A79" s="3">
        <v>76</v>
      </c>
      <c r="B79" s="5">
        <v>20070101718</v>
      </c>
      <c r="C79" s="6" t="str">
        <f>"2007"</f>
        <v>2007</v>
      </c>
      <c r="D79" s="6" t="s">
        <v>16</v>
      </c>
      <c r="E79" s="6" t="s">
        <v>15</v>
      </c>
      <c r="F79" s="6" t="str">
        <f>"简怡乐"</f>
        <v>简怡乐</v>
      </c>
    </row>
    <row r="80" ht="40.5" customHeight="1" spans="1:6">
      <c r="A80" s="3">
        <v>77</v>
      </c>
      <c r="B80" s="5">
        <v>20070101723</v>
      </c>
      <c r="C80" s="6" t="str">
        <f>"2007"</f>
        <v>2007</v>
      </c>
      <c r="D80" s="6" t="s">
        <v>16</v>
      </c>
      <c r="E80" s="6" t="s">
        <v>15</v>
      </c>
      <c r="F80" s="6" t="str">
        <f>"任永强"</f>
        <v>任永强</v>
      </c>
    </row>
    <row r="81" ht="40.5" customHeight="1" spans="1:6">
      <c r="A81" s="3">
        <v>78</v>
      </c>
      <c r="B81" s="5">
        <v>20070101707</v>
      </c>
      <c r="C81" s="6" t="str">
        <f>"2007"</f>
        <v>2007</v>
      </c>
      <c r="D81" s="6" t="s">
        <v>16</v>
      </c>
      <c r="E81" s="6" t="s">
        <v>15</v>
      </c>
      <c r="F81" s="6" t="str">
        <f>"王光涛"</f>
        <v>王光涛</v>
      </c>
    </row>
    <row r="82" ht="40.5" customHeight="1" spans="1:6">
      <c r="A82" s="3">
        <v>79</v>
      </c>
      <c r="B82" s="7">
        <v>20070101701</v>
      </c>
      <c r="C82" s="6" t="str">
        <f>"2007"</f>
        <v>2007</v>
      </c>
      <c r="D82" s="6" t="s">
        <v>16</v>
      </c>
      <c r="E82" s="6" t="s">
        <v>15</v>
      </c>
      <c r="F82" s="6" t="str">
        <f>" 徐森 "</f>
        <v> 徐森 </v>
      </c>
    </row>
  </sheetData>
  <autoFilter xmlns:etc="http://www.wps.cn/officeDocument/2017/etCustomData" ref="B3:F82" etc:filterBottomFollowUsedRange="0">
    <extLst/>
  </autoFilter>
  <mergeCells count="1">
    <mergeCell ref="A2:F2"/>
  </mergeCells>
  <conditionalFormatting sqref="B48">
    <cfRule type="duplicateValues" dxfId="0" priority="2"/>
  </conditionalFormatting>
  <conditionalFormatting sqref="F4:F82">
    <cfRule type="duplicateValues" dxfId="0" priority="4"/>
  </conditionalFormatting>
  <conditionalFormatting sqref="B3:B47 B49:B1048576">
    <cfRule type="duplicateValues" dxfId="0" priority="3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随意</cp:lastModifiedBy>
  <dcterms:created xsi:type="dcterms:W3CDTF">2025-08-20T07:31:00Z</dcterms:created>
  <dcterms:modified xsi:type="dcterms:W3CDTF">2026-01-16T08:14:20Z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3096A2F83EB440628F49BA202D0670A5_13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